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<sst xmlns="http://schemas.openxmlformats.org/spreadsheetml/2006/main" count="47" uniqueCount="39">
  <si>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Tempo Vida</t>
  </si>
  <si>
    <t>Min</t>
  </si>
  <si>
    <t>Max</t>
  </si>
  <si>
    <t xml:space="preserve">Nº Acidentes/mês </t>
  </si>
  <si>
    <t>Custo Peça</t>
  </si>
  <si>
    <t>Custo/Inspecção/Ver</t>
  </si>
  <si>
    <t>Custo/paragem</t>
  </si>
  <si>
    <t>Tempo</t>
  </si>
  <si>
    <t>Tipo</t>
  </si>
  <si>
    <t>Acontec.</t>
  </si>
  <si>
    <t>NPA</t>
  </si>
  <si>
    <t>Meses</t>
  </si>
  <si>
    <t>Prox. Inter. acidentes</t>
  </si>
  <si>
    <t>Prox</t>
  </si>
  <si>
    <t>Acidente</t>
  </si>
  <si>
    <t>Bom Func. Peça</t>
  </si>
  <si>
    <t>Prox.</t>
  </si>
  <si>
    <t>Avaria</t>
  </si>
  <si>
    <t>Próx.</t>
  </si>
  <si>
    <t>Revisão</t>
  </si>
  <si>
    <t>Próximo</t>
  </si>
  <si>
    <t>Período Revisão (meses)</t>
  </si>
  <si>
    <t xml:space="preserve">Subst. </t>
  </si>
  <si>
    <t>Peça?</t>
  </si>
  <si>
    <t>Nº</t>
  </si>
  <si>
    <t>Peças</t>
  </si>
  <si>
    <t xml:space="preserve">Nº </t>
  </si>
  <si>
    <t>Revis.</t>
  </si>
  <si>
    <t>Ava.</t>
  </si>
  <si>
    <t>Ac.</t>
  </si>
  <si>
    <t>Custo das peças</t>
  </si>
  <si>
    <t>Custo das revisões</t>
  </si>
  <si>
    <t>Custos De paragens</t>
  </si>
  <si>
    <t>Sim</t>
  </si>
  <si>
    <t>Custo Total</t>
  </si>
  <si>
    <t>Total</t>
  </si>
  <si>
    <t>Mês</t>
  </si>
  <si>
    <t>Intervalo mínimo Subst. Peça</t>
  </si>
  <si>
    <t>Exer. 9 - Simulação  manual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</si>
</sst>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40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4.8515625" style="0" customWidth="1"/>
    <col min="2" max="2" width="7.00390625" style="0" customWidth="1"/>
    <col min="3" max="3" width="8.8515625" style="0" customWidth="1"/>
    <col min="4" max="4" width="7.57421875" style="0" customWidth="1"/>
    <col min="5" max="5" width="7.00390625" style="0" customWidth="1"/>
    <col min="6" max="6" width="6.8515625" style="0" customWidth="1"/>
    <col min="7" max="7" width="8.421875" style="0" customWidth="1"/>
    <col min="8" max="8" width="7.8515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7109375" style="0" customWidth="1"/>
    <col min="14" max="14" width="4.57421875" style="0" customWidth="1"/>
    <col min="15" max="15" width="3.421875" style="0" customWidth="1"/>
    <col min="16" max="16" width="3.8515625" style="0" customWidth="1"/>
    <col min="17" max="17" width="4.57421875" style="0" customWidth="1"/>
    <col min="18" max="18" width="4.140625" style="0" customWidth="1"/>
  </cols>
  <sheetData>
    <row r="1" ht="15">
      <c r="B1" t="s">
        <v>38</v>
      </c>
    </row>
    <row r="2" spans="5:7" ht="15">
      <c r="E2" s="1" t="s">
        <v>1</v>
      </c>
      <c r="F2" s="1" t="s">
        <v>2</v>
      </c>
      <c r="G2" s="1"/>
    </row>
    <row r="3" spans="3:7" ht="15">
      <c r="C3" t="s">
        <v>0</v>
      </c>
      <c r="E3" s="1">
        <v>2</v>
      </c>
      <c r="F3" s="1">
        <v>5</v>
      </c>
      <c r="G3" s="1"/>
    </row>
    <row r="4" spans="3:11" ht="15">
      <c r="C4" t="s">
        <v>3</v>
      </c>
      <c r="E4" s="1">
        <f>1/12</f>
        <v>0.08333333333333333</v>
      </c>
      <c r="G4" s="16" t="s">
        <v>21</v>
      </c>
      <c r="K4" s="1">
        <v>3</v>
      </c>
    </row>
    <row r="5" spans="3:11" ht="15">
      <c r="C5" t="s">
        <v>4</v>
      </c>
      <c r="E5" s="1">
        <v>100</v>
      </c>
      <c r="F5" s="1"/>
      <c r="G5" t="s">
        <v>37</v>
      </c>
      <c r="K5" s="1">
        <v>1.5</v>
      </c>
    </row>
    <row r="6" spans="3:11" ht="15">
      <c r="C6" t="s">
        <v>5</v>
      </c>
      <c r="E6" s="1">
        <v>1000</v>
      </c>
      <c r="F6" s="1"/>
      <c r="G6" s="16"/>
      <c r="K6" s="1"/>
    </row>
    <row r="7" spans="3:7" ht="15">
      <c r="C7" t="s">
        <v>6</v>
      </c>
      <c r="E7" s="1">
        <v>2000</v>
      </c>
      <c r="F7" s="1"/>
      <c r="G7" s="1"/>
    </row>
    <row r="9" spans="2:17" ht="15">
      <c r="B9" s="2" t="s">
        <v>7</v>
      </c>
      <c r="C9" s="2" t="s">
        <v>8</v>
      </c>
      <c r="D9" s="2" t="s">
        <v>22</v>
      </c>
      <c r="E9" s="3" t="s">
        <v>12</v>
      </c>
      <c r="F9" s="2"/>
      <c r="G9" s="2" t="s">
        <v>13</v>
      </c>
      <c r="H9" s="3" t="s">
        <v>15</v>
      </c>
      <c r="I9" s="2"/>
      <c r="J9" s="2" t="s">
        <v>16</v>
      </c>
      <c r="K9" s="2" t="s">
        <v>18</v>
      </c>
      <c r="L9" s="2" t="s">
        <v>20</v>
      </c>
      <c r="M9" s="2" t="s">
        <v>8</v>
      </c>
      <c r="N9" s="5" t="s">
        <v>24</v>
      </c>
      <c r="O9" s="5" t="s">
        <v>26</v>
      </c>
      <c r="P9" s="5" t="s">
        <v>26</v>
      </c>
      <c r="Q9" s="5" t="s">
        <v>26</v>
      </c>
    </row>
    <row r="10" spans="2:17" ht="15.75" thickBot="1">
      <c r="B10" s="4"/>
      <c r="C10" s="4" t="s">
        <v>9</v>
      </c>
      <c r="D10" s="4" t="s">
        <v>23</v>
      </c>
      <c r="E10" s="4" t="s">
        <v>10</v>
      </c>
      <c r="F10" s="4" t="s">
        <v>11</v>
      </c>
      <c r="G10" s="4" t="s">
        <v>14</v>
      </c>
      <c r="H10" s="4" t="s">
        <v>10</v>
      </c>
      <c r="I10" s="4" t="s">
        <v>11</v>
      </c>
      <c r="J10" s="4" t="s">
        <v>17</v>
      </c>
      <c r="K10" s="4" t="s">
        <v>19</v>
      </c>
      <c r="L10" s="4" t="s">
        <v>9</v>
      </c>
      <c r="M10" s="4" t="s">
        <v>9</v>
      </c>
      <c r="N10" s="9" t="s">
        <v>25</v>
      </c>
      <c r="O10" s="9" t="s">
        <v>27</v>
      </c>
      <c r="P10" s="9" t="s">
        <v>28</v>
      </c>
      <c r="Q10" s="9" t="s">
        <v>29</v>
      </c>
    </row>
    <row r="11" spans="2:17" ht="15">
      <c r="B11" s="7">
        <v>0</v>
      </c>
      <c r="C11" s="1" t="s">
        <v>14</v>
      </c>
      <c r="D11" s="1" t="s">
        <v>33</v>
      </c>
      <c r="E11" s="10">
        <v>0.588</v>
      </c>
      <c r="F11" s="7">
        <f aca="true" t="shared" si="0" ref="F11:F18">IF(E11="","",-1/$E$4*LN(E11))</f>
        <v>6.372339973002123</v>
      </c>
      <c r="G11" s="7">
        <f>+F11</f>
        <v>6.372339973002123</v>
      </c>
      <c r="H11" s="10">
        <v>0.072</v>
      </c>
      <c r="I11" s="7">
        <f>IF(H11="",0,$E$3+H11*($F$3-$E$3))</f>
        <v>2.216</v>
      </c>
      <c r="J11" s="7">
        <f>+I11</f>
        <v>2.216</v>
      </c>
      <c r="K11" s="1">
        <f>+$K$4</f>
        <v>3</v>
      </c>
      <c r="L11" s="7">
        <f aca="true" t="shared" si="1" ref="L11:L18">MIN(G11,J11,K11)</f>
        <v>2.216</v>
      </c>
      <c r="M11" s="1" t="str">
        <f>IF(G11&lt;K11,"Acidente",IF(I11&lt;K11,"Avaria","Revisão"))</f>
        <v>Avaria</v>
      </c>
      <c r="N11" s="1">
        <f>IF(D11="Sim",1,0)</f>
        <v>1</v>
      </c>
      <c r="O11" s="1">
        <f>IF(C11="Revisão",1,0)</f>
        <v>0</v>
      </c>
      <c r="P11" s="1">
        <f>IF(C11="Avaria",1,0)</f>
        <v>0</v>
      </c>
      <c r="Q11" s="1">
        <f>IF(C11="Acidente",1,0)</f>
        <v>1</v>
      </c>
    </row>
    <row r="12" spans="2:18" ht="15">
      <c r="B12" s="7">
        <f aca="true" t="shared" si="2" ref="B12:C18">+L11</f>
        <v>2.216</v>
      </c>
      <c r="C12" s="1" t="str">
        <f t="shared" si="2"/>
        <v>Avaria</v>
      </c>
      <c r="D12" s="1" t="str">
        <f>IF(C12="Acidente","Sim",IF(C12="Avaria","Sim",IF(C12="Revisão",IF((B12-B11)&gt;$K$5,"Sim","Não"))))</f>
        <v>Sim</v>
      </c>
      <c r="E12" s="10">
        <f aca="true" ca="1" t="shared" si="3" ref="E12:E18">IF(C12="Acidente",RAND(),"")</f>
      </c>
      <c r="F12" s="7">
        <f t="shared" si="0"/>
      </c>
      <c r="G12" s="7">
        <f aca="true" t="shared" si="4" ref="G12:G18">IF(F12="",G11,+G11+F12)</f>
        <v>6.372339973002123</v>
      </c>
      <c r="H12" s="10">
        <v>0.029</v>
      </c>
      <c r="I12" s="7">
        <f>IF(H12="",0,$E$3+H12*($F$3-$E$3))</f>
        <v>2.087</v>
      </c>
      <c r="J12" s="7">
        <f>IF(D12="Sim",B12+I12,IF(J11&gt;K11,J11,B12+I12))</f>
        <v>4.303000000000001</v>
      </c>
      <c r="K12" s="2">
        <f aca="true" t="shared" si="5" ref="K12:K18">IF(B12&lt;K11,K11,K11+$K$4)</f>
        <v>3</v>
      </c>
      <c r="L12" s="7">
        <f t="shared" si="1"/>
        <v>3</v>
      </c>
      <c r="M12" s="1" t="str">
        <f aca="true" t="shared" si="6" ref="M12:M17">IF(G12&lt;=L12,"Acidente",IF(J12&lt;K12,"Avaria","Revisão"))</f>
        <v>Revisão</v>
      </c>
      <c r="N12" s="1">
        <f aca="true" t="shared" si="7" ref="N12:N18">IF(D12="Sim",1,0)</f>
        <v>1</v>
      </c>
      <c r="O12" s="1">
        <f aca="true" t="shared" si="8" ref="O12:O18">IF(C12="Revisão",1,0)</f>
        <v>0</v>
      </c>
      <c r="P12" s="1">
        <f aca="true" t="shared" si="9" ref="P12:P18">IF(C12="Avaria",1,0)</f>
        <v>1</v>
      </c>
      <c r="Q12" s="1">
        <f aca="true" t="shared" si="10" ref="Q12:Q18">IF(C12="Acidente",1,0)</f>
        <v>0</v>
      </c>
      <c r="R12" s="1"/>
    </row>
    <row r="13" spans="2:18" ht="15">
      <c r="B13" s="7">
        <f t="shared" si="2"/>
        <v>3</v>
      </c>
      <c r="C13" s="1" t="str">
        <f t="shared" si="2"/>
        <v>Revisão</v>
      </c>
      <c r="D13" s="1" t="str">
        <f aca="true" t="shared" si="11" ref="D13:D18">IF(C13="Acidente","Sim",IF(C13="Avaria","Sim",IF(C13="Revisão",IF((B13-B12)&gt;$K$5,"Sim","Não"))))</f>
        <v>Não</v>
      </c>
      <c r="E13" s="10">
        <f ca="1" t="shared" si="3"/>
      </c>
      <c r="F13" s="7">
        <f t="shared" si="0"/>
      </c>
      <c r="G13" s="7">
        <f t="shared" si="4"/>
        <v>6.372339973002123</v>
      </c>
      <c r="H13" s="10">
        <f ca="1">IF(D13="Sim",RAND(),IF(J12&gt;L12,"",RAND()))</f>
      </c>
      <c r="I13" s="7">
        <f aca="true" t="shared" si="12" ref="I13:I18">IF(H13="",0,$E$3+H13*($F$3-$E$3))</f>
        <v>0</v>
      </c>
      <c r="J13" s="7">
        <f aca="true" t="shared" si="13" ref="J13:J18">IF(D13="Sim",B13+I13,IF(J12&gt;K12,J12,B13+I13))</f>
        <v>4.303000000000001</v>
      </c>
      <c r="K13" s="2">
        <f t="shared" si="5"/>
        <v>6</v>
      </c>
      <c r="L13" s="7">
        <f t="shared" si="1"/>
        <v>4.303000000000001</v>
      </c>
      <c r="M13" s="1" t="str">
        <f t="shared" si="6"/>
        <v>Avaria</v>
      </c>
      <c r="N13" s="1">
        <f t="shared" si="7"/>
        <v>0</v>
      </c>
      <c r="O13" s="1">
        <f t="shared" si="8"/>
        <v>1</v>
      </c>
      <c r="P13" s="1">
        <f t="shared" si="9"/>
        <v>0</v>
      </c>
      <c r="Q13" s="1">
        <f t="shared" si="10"/>
        <v>0</v>
      </c>
      <c r="R13" s="1"/>
    </row>
    <row r="14" spans="2:18" ht="15">
      <c r="B14" s="7">
        <f t="shared" si="2"/>
        <v>4.303000000000001</v>
      </c>
      <c r="C14" s="1" t="str">
        <f t="shared" si="2"/>
        <v>Avaria</v>
      </c>
      <c r="D14" s="1" t="str">
        <f t="shared" si="11"/>
        <v>Sim</v>
      </c>
      <c r="E14" s="10">
        <f ca="1" t="shared" si="3"/>
      </c>
      <c r="F14" s="7">
        <f t="shared" si="0"/>
      </c>
      <c r="G14" s="7">
        <f t="shared" si="4"/>
        <v>6.372339973002123</v>
      </c>
      <c r="H14" s="10">
        <v>0.634</v>
      </c>
      <c r="I14" s="7">
        <f t="shared" si="12"/>
        <v>3.902</v>
      </c>
      <c r="J14" s="7">
        <f t="shared" si="13"/>
        <v>8.205000000000002</v>
      </c>
      <c r="K14" s="2">
        <f t="shared" si="5"/>
        <v>6</v>
      </c>
      <c r="L14" s="7">
        <f t="shared" si="1"/>
        <v>6</v>
      </c>
      <c r="M14" s="1" t="str">
        <f t="shared" si="6"/>
        <v>Revisão</v>
      </c>
      <c r="N14" s="1">
        <f t="shared" si="7"/>
        <v>1</v>
      </c>
      <c r="O14" s="1">
        <f t="shared" si="8"/>
        <v>0</v>
      </c>
      <c r="P14" s="1">
        <f t="shared" si="9"/>
        <v>1</v>
      </c>
      <c r="Q14" s="1">
        <f t="shared" si="10"/>
        <v>0</v>
      </c>
      <c r="R14" s="1"/>
    </row>
    <row r="15" spans="2:18" ht="15">
      <c r="B15" s="7">
        <f t="shared" si="2"/>
        <v>6</v>
      </c>
      <c r="C15" s="1" t="str">
        <f t="shared" si="2"/>
        <v>Revisão</v>
      </c>
      <c r="D15" s="1" t="str">
        <f t="shared" si="11"/>
        <v>Sim</v>
      </c>
      <c r="E15" s="10">
        <f ca="1" t="shared" si="3"/>
      </c>
      <c r="F15" s="7">
        <f t="shared" si="0"/>
      </c>
      <c r="G15" s="7">
        <f t="shared" si="4"/>
        <v>6.372339973002123</v>
      </c>
      <c r="H15" s="10">
        <v>0.123</v>
      </c>
      <c r="I15" s="7">
        <f t="shared" si="12"/>
        <v>2.3689999999999998</v>
      </c>
      <c r="J15" s="7">
        <f t="shared" si="13"/>
        <v>8.369</v>
      </c>
      <c r="K15" s="2">
        <f t="shared" si="5"/>
        <v>9</v>
      </c>
      <c r="L15" s="7">
        <f t="shared" si="1"/>
        <v>6.372339973002123</v>
      </c>
      <c r="M15" s="1" t="str">
        <f t="shared" si="6"/>
        <v>Acidente</v>
      </c>
      <c r="N15" s="1">
        <f t="shared" si="7"/>
        <v>1</v>
      </c>
      <c r="O15" s="1">
        <f t="shared" si="8"/>
        <v>1</v>
      </c>
      <c r="P15" s="1">
        <f t="shared" si="9"/>
        <v>0</v>
      </c>
      <c r="Q15" s="1">
        <f t="shared" si="10"/>
        <v>0</v>
      </c>
      <c r="R15" s="1"/>
    </row>
    <row r="16" spans="2:18" ht="15">
      <c r="B16" s="7">
        <f t="shared" si="2"/>
        <v>6.372339973002123</v>
      </c>
      <c r="C16" s="1" t="str">
        <f t="shared" si="2"/>
        <v>Acidente</v>
      </c>
      <c r="D16" s="1" t="str">
        <f t="shared" si="11"/>
        <v>Sim</v>
      </c>
      <c r="E16" s="10">
        <v>0.457</v>
      </c>
      <c r="F16" s="7">
        <f t="shared" si="0"/>
        <v>9.396862657055188</v>
      </c>
      <c r="G16" s="7">
        <f t="shared" si="4"/>
        <v>15.769202630057311</v>
      </c>
      <c r="H16" s="10">
        <v>0.699</v>
      </c>
      <c r="I16" s="7">
        <f t="shared" si="12"/>
        <v>4.0969999999999995</v>
      </c>
      <c r="J16" s="7">
        <f t="shared" si="13"/>
        <v>10.469339973002121</v>
      </c>
      <c r="K16" s="2">
        <f t="shared" si="5"/>
        <v>9</v>
      </c>
      <c r="L16" s="7">
        <f t="shared" si="1"/>
        <v>9</v>
      </c>
      <c r="M16" s="1" t="str">
        <f t="shared" si="6"/>
        <v>Revisão</v>
      </c>
      <c r="N16" s="1">
        <f t="shared" si="7"/>
        <v>1</v>
      </c>
      <c r="O16" s="1">
        <f t="shared" si="8"/>
        <v>0</v>
      </c>
      <c r="P16" s="1">
        <f t="shared" si="9"/>
        <v>0</v>
      </c>
      <c r="Q16" s="1">
        <f t="shared" si="10"/>
        <v>1</v>
      </c>
      <c r="R16" s="1"/>
    </row>
    <row r="17" spans="2:18" ht="15">
      <c r="B17" s="7">
        <f t="shared" si="2"/>
        <v>9</v>
      </c>
      <c r="C17" s="1" t="str">
        <f t="shared" si="2"/>
        <v>Revisão</v>
      </c>
      <c r="D17" s="1" t="str">
        <f t="shared" si="11"/>
        <v>Sim</v>
      </c>
      <c r="E17" s="10">
        <f ca="1" t="shared" si="3"/>
      </c>
      <c r="F17" s="7">
        <f t="shared" si="0"/>
      </c>
      <c r="G17" s="7">
        <f t="shared" si="4"/>
        <v>15.769202630057311</v>
      </c>
      <c r="H17" s="10">
        <v>0.761</v>
      </c>
      <c r="I17" s="7">
        <f t="shared" si="12"/>
        <v>4.2829999999999995</v>
      </c>
      <c r="J17" s="7">
        <f t="shared" si="13"/>
        <v>13.283</v>
      </c>
      <c r="K17" s="2">
        <f t="shared" si="5"/>
        <v>12</v>
      </c>
      <c r="L17" s="7">
        <f t="shared" si="1"/>
        <v>12</v>
      </c>
      <c r="M17" s="1" t="str">
        <f t="shared" si="6"/>
        <v>Revisão</v>
      </c>
      <c r="N17" s="1">
        <f t="shared" si="7"/>
        <v>1</v>
      </c>
      <c r="O17" s="1">
        <f t="shared" si="8"/>
        <v>1</v>
      </c>
      <c r="P17" s="1">
        <f t="shared" si="9"/>
        <v>0</v>
      </c>
      <c r="Q17" s="1">
        <f t="shared" si="10"/>
        <v>0</v>
      </c>
      <c r="R17" s="1"/>
    </row>
    <row r="18" spans="2:18" ht="15.75" thickBot="1">
      <c r="B18" s="8">
        <f t="shared" si="2"/>
        <v>12</v>
      </c>
      <c r="C18" s="4" t="str">
        <f t="shared" si="2"/>
        <v>Revisão</v>
      </c>
      <c r="D18" s="4" t="str">
        <f t="shared" si="11"/>
        <v>Sim</v>
      </c>
      <c r="E18" s="4">
        <f ca="1" t="shared" si="3"/>
      </c>
      <c r="F18" s="8">
        <f t="shared" si="0"/>
      </c>
      <c r="G18" s="8">
        <f t="shared" si="4"/>
        <v>15.769202630057311</v>
      </c>
      <c r="H18" s="11">
        <v>0.717</v>
      </c>
      <c r="I18" s="8">
        <f t="shared" si="12"/>
        <v>4.151</v>
      </c>
      <c r="J18" s="8">
        <f t="shared" si="13"/>
        <v>16.151</v>
      </c>
      <c r="K18" s="4">
        <f t="shared" si="5"/>
        <v>15</v>
      </c>
      <c r="L18" s="8">
        <f t="shared" si="1"/>
        <v>15</v>
      </c>
      <c r="M18" s="4" t="str">
        <f>IF(G18&lt;(L18+0.09),"Acidente",IF(J18&lt;K18,"Avaria","Revisão"))</f>
        <v>Revisão</v>
      </c>
      <c r="N18" s="4">
        <f t="shared" si="7"/>
        <v>1</v>
      </c>
      <c r="O18" s="4">
        <f t="shared" si="8"/>
        <v>1</v>
      </c>
      <c r="P18" s="4">
        <f t="shared" si="9"/>
        <v>0</v>
      </c>
      <c r="Q18" s="4">
        <f t="shared" si="10"/>
        <v>0</v>
      </c>
      <c r="R18" s="1"/>
    </row>
    <row r="19" spans="2:18" ht="15">
      <c r="B19" s="12"/>
      <c r="C19" s="2"/>
      <c r="D19" s="1"/>
      <c r="E19" s="2"/>
      <c r="F19" s="12"/>
      <c r="G19" s="12"/>
      <c r="H19" s="13"/>
      <c r="I19" s="12"/>
      <c r="J19" s="12"/>
      <c r="K19" s="2"/>
      <c r="L19" s="12"/>
      <c r="M19" s="2"/>
      <c r="N19" s="2">
        <f>SUM(N3:N18)</f>
        <v>7</v>
      </c>
      <c r="O19" s="2">
        <f>SUM(O3:O18)</f>
        <v>4</v>
      </c>
      <c r="P19" s="2">
        <f>SUM(P3:P18)</f>
        <v>2</v>
      </c>
      <c r="Q19" s="2">
        <f>SUM(Q3:Q18)</f>
        <v>2</v>
      </c>
      <c r="R19" s="1"/>
    </row>
    <row r="20" spans="2:18" ht="15">
      <c r="B20" s="1"/>
      <c r="C20" s="1"/>
      <c r="D20" s="1"/>
      <c r="E20" s="1" t="s">
        <v>35</v>
      </c>
      <c r="F20" s="1" t="s">
        <v>36</v>
      </c>
      <c r="G20" s="12"/>
      <c r="H20" s="13"/>
      <c r="I20" s="12"/>
      <c r="J20" s="12"/>
      <c r="K20" s="2"/>
      <c r="L20" s="12"/>
      <c r="M20" s="2"/>
      <c r="N20" s="2"/>
      <c r="O20" s="2"/>
      <c r="P20" s="2"/>
      <c r="Q20" s="2"/>
      <c r="R20" s="1"/>
    </row>
    <row r="21" spans="2:18" ht="15">
      <c r="B21" s="6" t="s">
        <v>30</v>
      </c>
      <c r="E21" s="1">
        <f>N19*E5</f>
        <v>700</v>
      </c>
      <c r="F21" s="15">
        <f>+E21/$B$18</f>
        <v>58.333333333333336</v>
      </c>
      <c r="G21" s="12"/>
      <c r="H21" s="13"/>
      <c r="I21" s="12"/>
      <c r="J21" s="12"/>
      <c r="K21" s="2"/>
      <c r="L21" s="12"/>
      <c r="M21" s="2"/>
      <c r="N21" s="2"/>
      <c r="O21" s="2"/>
      <c r="P21" s="2"/>
      <c r="Q21" s="2"/>
      <c r="R21" s="1"/>
    </row>
    <row r="22" spans="2:18" ht="15">
      <c r="B22" s="6" t="s">
        <v>31</v>
      </c>
      <c r="C22" s="1"/>
      <c r="E22" s="1">
        <f>+O19*E6</f>
        <v>4000</v>
      </c>
      <c r="F22" s="15">
        <f>+E22/$B$18</f>
        <v>333.3333333333333</v>
      </c>
      <c r="G22" s="12"/>
      <c r="H22" s="13"/>
      <c r="I22" s="12"/>
      <c r="J22" s="12"/>
      <c r="K22" s="2"/>
      <c r="L22" s="12"/>
      <c r="M22" s="2"/>
      <c r="N22" s="2"/>
      <c r="O22" s="2"/>
      <c r="P22" s="2"/>
      <c r="Q22" s="2"/>
      <c r="R22" s="1"/>
    </row>
    <row r="23" spans="2:18" ht="15">
      <c r="B23" s="6" t="s">
        <v>32</v>
      </c>
      <c r="C23" s="1"/>
      <c r="E23" s="1">
        <f>+E7*(P19+Q19)</f>
        <v>8000</v>
      </c>
      <c r="F23" s="15">
        <f>+E23/$B$18</f>
        <v>666.6666666666666</v>
      </c>
      <c r="G23" s="12"/>
      <c r="H23" s="13"/>
      <c r="I23" s="12"/>
      <c r="J23" s="12"/>
      <c r="K23" s="2"/>
      <c r="L23" s="12"/>
      <c r="M23" s="2"/>
      <c r="N23" s="2"/>
      <c r="O23" s="2"/>
      <c r="P23" s="2"/>
      <c r="Q23" s="2"/>
      <c r="R23" s="1"/>
    </row>
    <row r="24" spans="2:18" ht="15">
      <c r="B24" s="6" t="s">
        <v>34</v>
      </c>
      <c r="C24" s="1"/>
      <c r="E24" s="14">
        <f>+E21+E22+E23</f>
        <v>12700</v>
      </c>
      <c r="F24" s="15">
        <f>+E24/$B$18</f>
        <v>1058.3333333333333</v>
      </c>
      <c r="G24" s="12"/>
      <c r="H24" s="13"/>
      <c r="I24" s="12"/>
      <c r="J24" s="12"/>
      <c r="K24" s="2"/>
      <c r="L24" s="12"/>
      <c r="M24" s="2"/>
      <c r="N24" s="2"/>
      <c r="O24" s="2"/>
      <c r="P24" s="2"/>
      <c r="Q24" s="2"/>
      <c r="R24" s="1"/>
    </row>
    <row r="25" ht="15">
      <c r="R25" s="1"/>
    </row>
    <row r="26" ht="15">
      <c r="R26" s="1"/>
    </row>
    <row r="27" ht="15">
      <c r="R27" s="1"/>
    </row>
    <row r="28" ht="15">
      <c r="R28" s="1"/>
    </row>
    <row r="29" ht="15">
      <c r="R29" s="1"/>
    </row>
    <row r="30" ht="15">
      <c r="R30" s="1"/>
    </row>
    <row r="31" ht="15">
      <c r="R31" s="1"/>
    </row>
    <row r="32" ht="15">
      <c r="R32" s="1"/>
    </row>
    <row r="33" ht="15">
      <c r="R33" s="1"/>
    </row>
    <row r="34" ht="15">
      <c r="R34" s="1"/>
    </row>
    <row r="35" ht="15">
      <c r="R35" s="1"/>
    </row>
    <row r="36" ht="15">
      <c r="R36" s="1"/>
    </row>
    <row r="37" ht="15">
      <c r="R37" s="1"/>
    </row>
    <row r="38" ht="15">
      <c r="R38" s="1"/>
    </row>
    <row r="39" ht="15">
      <c r="R39" s="1"/>
    </row>
    <row r="40" ht="15">
      <c r="R40" s="1"/>
    </row>
    <row r="41" ht="15">
      <c r="R41" s="1"/>
    </row>
    <row r="42" ht="15">
      <c r="R42" s="1"/>
    </row>
    <row r="43" ht="15">
      <c r="R43" s="1"/>
    </row>
    <row r="44" ht="15">
      <c r="R44" s="1"/>
    </row>
    <row r="45" ht="15">
      <c r="R45" s="1"/>
    </row>
    <row r="46" ht="15">
      <c r="R46" s="1"/>
    </row>
    <row r="47" ht="15">
      <c r="R47" s="1"/>
    </row>
    <row r="48" ht="15">
      <c r="R48" s="1"/>
    </row>
    <row r="49" ht="15">
      <c r="R49" s="1"/>
    </row>
    <row r="50" ht="15">
      <c r="R50" s="1"/>
    </row>
    <row r="51" ht="15">
      <c r="R51" s="1"/>
    </row>
    <row r="52" ht="15">
      <c r="R52" s="1"/>
    </row>
    <row r="53" ht="15">
      <c r="R53" s="1"/>
    </row>
    <row r="54" ht="15">
      <c r="R54" s="1"/>
    </row>
    <row r="55" ht="15">
      <c r="R55" s="1"/>
    </row>
    <row r="56" ht="15">
      <c r="R56" s="1"/>
    </row>
    <row r="57" ht="15">
      <c r="R57" s="1"/>
    </row>
    <row r="58" ht="15">
      <c r="R58" s="1"/>
    </row>
    <row r="59" ht="15">
      <c r="R59" s="1"/>
    </row>
    <row r="60" ht="15">
      <c r="R60" s="1"/>
    </row>
    <row r="61" ht="15">
      <c r="R61" s="1"/>
    </row>
    <row r="62" ht="15">
      <c r="R62" s="1"/>
    </row>
    <row r="63" ht="15">
      <c r="R63" s="1"/>
    </row>
    <row r="64" ht="15">
      <c r="R64" s="1"/>
    </row>
    <row r="65" ht="15">
      <c r="R65" s="1"/>
    </row>
    <row r="66" ht="15">
      <c r="R66" s="1"/>
    </row>
    <row r="67" ht="15">
      <c r="R67" s="1"/>
    </row>
    <row r="68" ht="15">
      <c r="R68" s="1"/>
    </row>
    <row r="69" ht="15">
      <c r="R69" s="1"/>
    </row>
    <row r="70" ht="15">
      <c r="R70" s="1"/>
    </row>
    <row r="71" ht="15">
      <c r="R71" s="1"/>
    </row>
    <row r="72" ht="15">
      <c r="R72" s="1"/>
    </row>
    <row r="73" ht="15">
      <c r="R73" s="1"/>
    </row>
    <row r="74" ht="15">
      <c r="R74" s="1"/>
    </row>
    <row r="75" ht="15">
      <c r="R75" s="1"/>
    </row>
    <row r="76" ht="15">
      <c r="R76" s="1"/>
    </row>
    <row r="77" ht="15">
      <c r="R77" s="1"/>
    </row>
    <row r="78" ht="15">
      <c r="R78" s="1"/>
    </row>
    <row r="79" ht="15">
      <c r="R79" s="1"/>
    </row>
    <row r="80" ht="15">
      <c r="R80" s="1"/>
    </row>
    <row r="81" ht="15">
      <c r="R81" s="1"/>
    </row>
    <row r="82" ht="15">
      <c r="R82" s="1"/>
    </row>
    <row r="83" ht="15">
      <c r="R83" s="1"/>
    </row>
    <row r="84" ht="15">
      <c r="R84" s="1"/>
    </row>
    <row r="85" ht="15">
      <c r="R85" s="1"/>
    </row>
    <row r="86" ht="15">
      <c r="R86" s="1"/>
    </row>
    <row r="87" ht="15">
      <c r="R87" s="1"/>
    </row>
    <row r="88" ht="15">
      <c r="R88" s="1"/>
    </row>
    <row r="89" ht="15">
      <c r="R89" s="1"/>
    </row>
    <row r="90" ht="15">
      <c r="R90" s="1"/>
    </row>
    <row r="91" ht="15">
      <c r="R91" s="1"/>
    </row>
    <row r="92" ht="15">
      <c r="R92" s="1"/>
    </row>
    <row r="93" ht="15">
      <c r="R93" s="1"/>
    </row>
    <row r="94" ht="15">
      <c r="R94" s="1"/>
    </row>
    <row r="95" ht="15">
      <c r="R95" s="1"/>
    </row>
    <row r="96" ht="15">
      <c r="R96" s="1"/>
    </row>
    <row r="97" ht="15">
      <c r="R97" s="1"/>
    </row>
    <row r="98" ht="15">
      <c r="R98" s="1"/>
    </row>
    <row r="99" ht="15">
      <c r="R99" s="1"/>
    </row>
    <row r="100" ht="15">
      <c r="R100" s="1"/>
    </row>
    <row r="101" ht="15">
      <c r="R101" s="1"/>
    </row>
    <row r="102" ht="15">
      <c r="R102" s="1"/>
    </row>
    <row r="103" ht="15">
      <c r="R103" s="1"/>
    </row>
    <row r="104" ht="15">
      <c r="R104" s="1"/>
    </row>
    <row r="105" ht="15">
      <c r="R105" s="1"/>
    </row>
    <row r="106" ht="15">
      <c r="R106" s="1"/>
    </row>
    <row r="107" ht="15">
      <c r="R107" s="1"/>
    </row>
    <row r="108" ht="15">
      <c r="R108" s="1"/>
    </row>
    <row r="109" ht="15">
      <c r="R109" s="1"/>
    </row>
    <row r="110" ht="15">
      <c r="R110" s="1"/>
    </row>
    <row r="111" ht="15">
      <c r="R111" s="1"/>
    </row>
    <row r="112" ht="15">
      <c r="R112" s="1"/>
    </row>
    <row r="113" ht="15">
      <c r="R113" s="1"/>
    </row>
    <row r="114" ht="15">
      <c r="R114" s="1"/>
    </row>
    <row r="115" ht="15">
      <c r="R115" s="1"/>
    </row>
    <row r="116" ht="15">
      <c r="R116" s="1"/>
    </row>
    <row r="117" ht="15">
      <c r="R117" s="1"/>
    </row>
    <row r="118" ht="15">
      <c r="R118" s="1"/>
    </row>
    <row r="119" ht="15">
      <c r="R119" s="1"/>
    </row>
    <row r="120" ht="15">
      <c r="R120" s="1"/>
    </row>
    <row r="121" ht="15">
      <c r="R121" s="1"/>
    </row>
    <row r="122" ht="15">
      <c r="R122" s="1"/>
    </row>
    <row r="123" ht="15">
      <c r="R123" s="1"/>
    </row>
    <row r="124" ht="15">
      <c r="R124" s="1"/>
    </row>
    <row r="125" ht="15">
      <c r="R125" s="1"/>
    </row>
    <row r="126" ht="15">
      <c r="R126" s="1"/>
    </row>
    <row r="127" ht="15">
      <c r="R127" s="1"/>
    </row>
    <row r="128" ht="15">
      <c r="R128" s="1"/>
    </row>
    <row r="129" ht="15">
      <c r="R129" s="1"/>
    </row>
    <row r="130" ht="15">
      <c r="R130" s="1"/>
    </row>
    <row r="131" ht="15">
      <c r="R131" s="1"/>
    </row>
    <row r="132" ht="15">
      <c r="R132" s="1"/>
    </row>
    <row r="133" ht="15">
      <c r="R133" s="1"/>
    </row>
    <row r="134" ht="15">
      <c r="R134" s="1"/>
    </row>
    <row r="135" ht="15">
      <c r="R135" s="1"/>
    </row>
    <row r="136" ht="15">
      <c r="R136" s="1"/>
    </row>
    <row r="137" ht="15">
      <c r="R137" s="1"/>
    </row>
    <row r="138" ht="15">
      <c r="R138" s="1"/>
    </row>
    <row r="139" ht="15">
      <c r="R139" s="1"/>
    </row>
    <row r="140" ht="15">
      <c r="R140" s="1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Manuel São Pedro Ramalhete</cp:lastModifiedBy>
  <cp:lastPrinted>2014-04-24T16:17:12Z</cp:lastPrinted>
  <dcterms:created xsi:type="dcterms:W3CDTF">2014-04-24T11:38:58Z</dcterms:created>
  <dcterms:modified xsi:type="dcterms:W3CDTF">2019-02-12T14:35:00Z</dcterms:modified>
  <cp:category/>
  <cp:version/>
  <cp:contentType/>
  <cp:contentStatus/>
</cp:coreProperties>
</file>